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<sst xmlns="http://schemas.openxmlformats.org/spreadsheetml/2006/main" count="940" uniqueCount="308">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</sst>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 &quot;#,##0.00"/>
    <numFmt numFmtId="177" formatCode="_-&quot;R$ &quot;* #,##0.00_-;&quot;-R$ &quot;* #,##0.00_-;_-&quot;R$ &quot;* \-??_-;_-@_-"/>
    <numFmt numFmtId="178" formatCode="_-&quot;R$&quot;* #,##0_-;\-&quot;R$&quot;* #,##0_-;_-&quot;R$&quot;* &quot;-&quot;_-;_-@_-"/>
    <numFmt numFmtId="179" formatCode="_-* #,##0_-;\-* #,##0_-;_-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8" fontId="23" fillId="0" borderId="0" applyBorder="0" applyAlignment="0" applyProtection="0"/>
    <xf numFmtId="179" fontId="23" fillId="0" borderId="0" applyBorder="0" applyAlignment="0" applyProtection="0"/>
    <xf numFmtId="0" fontId="26" fillId="19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9" applyNumberFormat="0" applyFill="0" applyAlignment="0" applyProtection="0">
      <alignment vertical="center"/>
    </xf>
    <xf numFmtId="0" fontId="29" fillId="21" borderId="20" applyNumberFormat="0" applyAlignment="0" applyProtection="0">
      <alignment vertical="center"/>
    </xf>
    <xf numFmtId="180" fontId="23" fillId="0" borderId="0" applyBorder="0" applyAlignment="0" applyProtection="0"/>
    <xf numFmtId="0" fontId="26" fillId="25" borderId="0" applyNumberFormat="0" applyBorder="0" applyAlignment="0" applyProtection="0">
      <alignment vertical="center"/>
    </xf>
    <xf numFmtId="177" fontId="0" fillId="0" borderId="0" applyBorder="0" applyProtection="0"/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4" fillId="27" borderId="22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20" borderId="18" applyNumberFormat="0" applyAlignment="0" applyProtection="0">
      <alignment vertical="center"/>
    </xf>
    <xf numFmtId="0" fontId="25" fillId="16" borderId="17" applyNumberFormat="0" applyAlignment="0" applyProtection="0">
      <alignment vertical="center"/>
    </xf>
    <xf numFmtId="0" fontId="42" fillId="16" borderId="18" applyNumberFormat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6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6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6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2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6" fontId="0" fillId="6" borderId="0" xfId="0" applyNumberFormat="1" applyFill="1" applyAlignment="1">
      <alignment horizontal="center"/>
    </xf>
    <xf numFmtId="176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6" fontId="18" fillId="0" borderId="0" xfId="0" applyNumberFormat="1" applyFont="1" applyAlignment="1">
      <alignment horizontal="center"/>
    </xf>
    <xf numFmtId="176" fontId="19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76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6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6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1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7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9" workbookViewId="0">
      <selection activeCell="D159" sqref="D15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533.14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533.14</v>
      </c>
    </row>
    <row r="73" spans="1:4">
      <c r="A73" s="72" t="s">
        <v>58</v>
      </c>
      <c r="C73" s="72"/>
      <c r="D73" s="80">
        <f>TRUNC((SUM(D70:D72)),2)</f>
        <v>1631.99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1631.99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3371.71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54.63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46.82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11.23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117.35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117.35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117.35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1631.99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117.35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3719.56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185.97</v>
      </c>
      <c r="F130" s="117" t="s">
        <v>227</v>
      </c>
      <c r="G130" s="130">
        <f>TRUNC(SUM(D126,D130,D131),2)</f>
        <v>4139.86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234.33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391.99</v>
      </c>
      <c r="F132" s="117" t="s">
        <v>225</v>
      </c>
      <c r="G132" s="130">
        <f>TRUNC((G130/G131),2)</f>
        <v>4531.86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29.45</v>
      </c>
    </row>
    <row r="134" spans="1:4">
      <c r="A134" s="72"/>
      <c r="B134" t="s">
        <v>230</v>
      </c>
      <c r="C134" s="90">
        <v>0.03</v>
      </c>
      <c r="D134" s="74">
        <f>TRUNC(($G$132*C134),2)</f>
        <v>135.95</v>
      </c>
    </row>
    <row r="135" spans="1:4">
      <c r="A135" s="72"/>
      <c r="B135" t="s">
        <v>231</v>
      </c>
      <c r="C135" s="90">
        <v>0.05</v>
      </c>
      <c r="D135" s="74">
        <f>TRUNC(($G$132*C135),2)</f>
        <v>226.59</v>
      </c>
    </row>
    <row r="136" spans="1:4">
      <c r="A136" s="72" t="s">
        <v>58</v>
      </c>
      <c r="C136" s="29"/>
      <c r="D136" s="80">
        <f>TRUNC(SUM(D130:D132),2)</f>
        <v>812.29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1631.99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117.35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3719.56</v>
      </c>
    </row>
    <row r="147" spans="1:4">
      <c r="A147" s="72" t="s">
        <v>55</v>
      </c>
      <c r="B147" t="s">
        <v>164</v>
      </c>
      <c r="D147" s="80">
        <f>D136</f>
        <v>812.29</v>
      </c>
    </row>
    <row r="148" spans="1:4">
      <c r="A148" s="122"/>
      <c r="B148" s="123" t="s">
        <v>233</v>
      </c>
      <c r="C148" s="122"/>
      <c r="D148" s="124">
        <f>TRUNC((SUM(D141:D145)+D147),2)</f>
        <v>4531.85</v>
      </c>
    </row>
    <row r="149" spans="1:4">
      <c r="A149" s="125"/>
      <c r="B149" s="126" t="s">
        <v>234</v>
      </c>
      <c r="C149" s="125"/>
      <c r="D149" s="127">
        <f>TRUNC((D148*2),2)</f>
        <v>9063.7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workbookViewId="0">
      <selection activeCell="F12" sqref="F12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564.46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564.46</v>
      </c>
    </row>
    <row r="73" spans="1:4">
      <c r="A73" s="72" t="s">
        <v>58</v>
      </c>
      <c r="C73" s="72"/>
      <c r="D73" s="80">
        <f>TRUNC((SUM(D70:D72)),2)</f>
        <v>1860.85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1860.85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3913.26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63.4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54.35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13.04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136.21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136.21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136.21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1860.85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136.21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4279.97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213.99</v>
      </c>
      <c r="F130" s="117" t="s">
        <v>227</v>
      </c>
      <c r="G130" s="118">
        <f>TRUNC(SUM(D126,D130,D131),2)</f>
        <v>4763.59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269.63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451.05</v>
      </c>
      <c r="F132" s="117" t="s">
        <v>225</v>
      </c>
      <c r="G132" s="118">
        <f>TRUNC((G130/G131),2)</f>
        <v>5214.65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33.89</v>
      </c>
    </row>
    <row r="134" spans="1:4">
      <c r="A134" s="72"/>
      <c r="B134" t="s">
        <v>230</v>
      </c>
      <c r="C134" s="90">
        <v>0.03</v>
      </c>
      <c r="D134" s="74">
        <f>TRUNC(($G$132*C134),2)</f>
        <v>156.43</v>
      </c>
    </row>
    <row r="135" spans="1:4">
      <c r="A135" s="72"/>
      <c r="B135" t="s">
        <v>231</v>
      </c>
      <c r="C135" s="90">
        <v>0.05</v>
      </c>
      <c r="D135" s="74">
        <f>TRUNC(($G$132*C135),2)</f>
        <v>260.73</v>
      </c>
    </row>
    <row r="136" spans="1:4">
      <c r="A136" s="72" t="s">
        <v>58</v>
      </c>
      <c r="B136" s="120"/>
      <c r="C136" s="29"/>
      <c r="D136" s="80">
        <f>TRUNC(SUM(D130:D132),2)</f>
        <v>934.67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1860.85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136.21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4279.97</v>
      </c>
    </row>
    <row r="147" spans="1:4">
      <c r="A147" s="72" t="s">
        <v>55</v>
      </c>
      <c r="B147" t="s">
        <v>164</v>
      </c>
      <c r="D147" s="80">
        <f>D136</f>
        <v>934.67</v>
      </c>
    </row>
    <row r="148" spans="1:4">
      <c r="A148" s="122"/>
      <c r="B148" s="123" t="s">
        <v>233</v>
      </c>
      <c r="C148" s="122"/>
      <c r="D148" s="124">
        <f>TRUNC((SUM(D141:D145)+D147),2)</f>
        <v>5214.64</v>
      </c>
    </row>
    <row r="149" spans="1:4">
      <c r="A149" s="125"/>
      <c r="B149" s="126" t="s">
        <v>234</v>
      </c>
      <c r="C149" s="125"/>
      <c r="D149" s="127">
        <f>TRUNC((D148*2),2)</f>
        <v>10429.28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F15" sqref="F15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3</v>
      </c>
      <c r="B3" s="6" t="s">
        <v>305</v>
      </c>
      <c r="C3" s="5" t="s">
        <v>306</v>
      </c>
      <c r="D3" s="5">
        <v>1</v>
      </c>
      <c r="E3" s="5">
        <v>12</v>
      </c>
      <c r="F3" s="7">
        <f>'Vigilância DIURNA'!D149</f>
        <v>9063.7</v>
      </c>
      <c r="G3" s="8">
        <f>(D3*F3)*(E3)</f>
        <v>108764.4</v>
      </c>
    </row>
    <row r="4" ht="135" spans="1:7">
      <c r="A4" s="9">
        <v>4</v>
      </c>
      <c r="B4" s="10" t="s">
        <v>307</v>
      </c>
      <c r="C4" s="5" t="s">
        <v>306</v>
      </c>
      <c r="D4" s="9">
        <v>1</v>
      </c>
      <c r="E4" s="9">
        <v>12</v>
      </c>
      <c r="F4" s="8">
        <f>'Vigilância NOTURNA'!D149</f>
        <v>10429.28</v>
      </c>
      <c r="G4" s="8">
        <f>(D4*F4)*(E4)</f>
        <v>125151.36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233915.76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